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170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F6b!$A$3:$G$17</definedName>
    <definedName name="_xlnm._FilterDatabase" localSheetId="3" hidden="1">F6c!$A$3:$G$79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 l="1"/>
  <c r="F5" i="4"/>
  <c r="E5" i="4"/>
  <c r="D5" i="4"/>
  <c r="B5" i="4"/>
  <c r="G7" i="2"/>
  <c r="G8" i="2"/>
  <c r="G9" i="2"/>
  <c r="G10" i="2"/>
  <c r="G11" i="2"/>
  <c r="G12" i="2"/>
  <c r="G13" i="2"/>
  <c r="G14" i="2"/>
  <c r="G15" i="2"/>
  <c r="G16" i="2"/>
  <c r="G17" i="2"/>
  <c r="G6" i="2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C19" i="4"/>
  <c r="B19" i="4"/>
  <c r="G18" i="4"/>
  <c r="G17" i="4"/>
  <c r="F16" i="4"/>
  <c r="D16" i="4"/>
  <c r="B16" i="4"/>
  <c r="G14" i="4"/>
  <c r="G13" i="4"/>
  <c r="G12" i="4"/>
  <c r="F11" i="4"/>
  <c r="E11" i="4"/>
  <c r="E4" i="4" s="1"/>
  <c r="D11" i="4"/>
  <c r="C11" i="4"/>
  <c r="C4" i="4" s="1"/>
  <c r="B11" i="4"/>
  <c r="G10" i="4"/>
  <c r="G9" i="4"/>
  <c r="G8" i="4"/>
  <c r="G7" i="4" s="1"/>
  <c r="F7" i="4"/>
  <c r="F4" i="4" s="1"/>
  <c r="F27" i="4" s="1"/>
  <c r="E7" i="4"/>
  <c r="D7" i="4"/>
  <c r="C7" i="4"/>
  <c r="B7" i="4"/>
  <c r="B4" i="4" s="1"/>
  <c r="B27" i="4" s="1"/>
  <c r="G6" i="4"/>
  <c r="D4" i="4"/>
  <c r="D27" i="4" s="1"/>
  <c r="G77" i="3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 s="1"/>
  <c r="C62" i="3"/>
  <c r="B62" i="3"/>
  <c r="G60" i="3"/>
  <c r="G59" i="3"/>
  <c r="G58" i="3"/>
  <c r="G57" i="3"/>
  <c r="G56" i="3"/>
  <c r="G55" i="3"/>
  <c r="G54" i="3"/>
  <c r="F53" i="3"/>
  <c r="E53" i="3"/>
  <c r="G53" i="3" s="1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D43" i="3"/>
  <c r="G43" i="3" s="1"/>
  <c r="C43" i="3"/>
  <c r="B43" i="3"/>
  <c r="B42" i="3" s="1"/>
  <c r="C42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G25" i="3" s="1"/>
  <c r="D25" i="3"/>
  <c r="C25" i="3"/>
  <c r="B25" i="3"/>
  <c r="G23" i="3"/>
  <c r="G22" i="3"/>
  <c r="G21" i="3"/>
  <c r="G20" i="3"/>
  <c r="G19" i="3"/>
  <c r="G18" i="3"/>
  <c r="G17" i="3"/>
  <c r="F16" i="3"/>
  <c r="E16" i="3"/>
  <c r="E5" i="3" s="1"/>
  <c r="D16" i="3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D6" i="3"/>
  <c r="C6" i="3"/>
  <c r="B6" i="3"/>
  <c r="B5" i="3" s="1"/>
  <c r="D5" i="3"/>
  <c r="G28" i="2"/>
  <c r="G27" i="2"/>
  <c r="G26" i="2"/>
  <c r="G25" i="2"/>
  <c r="G24" i="2"/>
  <c r="G23" i="2"/>
  <c r="G22" i="2"/>
  <c r="G21" i="2"/>
  <c r="F20" i="2"/>
  <c r="E20" i="2"/>
  <c r="D20" i="2"/>
  <c r="C20" i="2"/>
  <c r="B20" i="2"/>
  <c r="F5" i="2"/>
  <c r="F30" i="2" s="1"/>
  <c r="E5" i="2"/>
  <c r="D5" i="2"/>
  <c r="D30" i="2" s="1"/>
  <c r="C5" i="2"/>
  <c r="B5" i="2"/>
  <c r="B30" i="2" s="1"/>
  <c r="G152" i="1"/>
  <c r="G151" i="1"/>
  <c r="G150" i="1"/>
  <c r="G149" i="1"/>
  <c r="G148" i="1"/>
  <c r="G147" i="1"/>
  <c r="G146" i="1"/>
  <c r="F145" i="1"/>
  <c r="E145" i="1"/>
  <c r="D145" i="1"/>
  <c r="G145" i="1" s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30" i="1"/>
  <c r="G129" i="1"/>
  <c r="F128" i="1"/>
  <c r="E128" i="1"/>
  <c r="D128" i="1"/>
  <c r="G128" i="1" s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 s="1"/>
  <c r="C118" i="1"/>
  <c r="B118" i="1"/>
  <c r="G117" i="1"/>
  <c r="G116" i="1"/>
  <c r="G115" i="1"/>
  <c r="G114" i="1"/>
  <c r="G113" i="1"/>
  <c r="G112" i="1"/>
  <c r="G111" i="1"/>
  <c r="G110" i="1"/>
  <c r="G109" i="1"/>
  <c r="F108" i="1"/>
  <c r="E108" i="1"/>
  <c r="G108" i="1" s="1"/>
  <c r="D108" i="1"/>
  <c r="C108" i="1"/>
  <c r="B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G98" i="1" s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D88" i="1"/>
  <c r="G88" i="1" s="1"/>
  <c r="C88" i="1"/>
  <c r="B88" i="1"/>
  <c r="G87" i="1"/>
  <c r="G86" i="1"/>
  <c r="G85" i="1"/>
  <c r="G84" i="1"/>
  <c r="G83" i="1"/>
  <c r="G82" i="1"/>
  <c r="G81" i="1"/>
  <c r="F80" i="1"/>
  <c r="F79" i="1" s="1"/>
  <c r="E80" i="1"/>
  <c r="D80" i="1"/>
  <c r="D79" i="1" s="1"/>
  <c r="C80" i="1"/>
  <c r="B80" i="1"/>
  <c r="B79" i="1" s="1"/>
  <c r="G77" i="1"/>
  <c r="G76" i="1"/>
  <c r="G75" i="1"/>
  <c r="G74" i="1"/>
  <c r="G73" i="1"/>
  <c r="G72" i="1"/>
  <c r="G71" i="1"/>
  <c r="F70" i="1"/>
  <c r="E70" i="1"/>
  <c r="D70" i="1"/>
  <c r="C70" i="1"/>
  <c r="B70" i="1"/>
  <c r="G69" i="1"/>
  <c r="G68" i="1"/>
  <c r="G67" i="1"/>
  <c r="F66" i="1"/>
  <c r="E66" i="1"/>
  <c r="D66" i="1"/>
  <c r="G66" i="1" s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C57" i="1"/>
  <c r="B57" i="1"/>
  <c r="G56" i="1"/>
  <c r="G55" i="1"/>
  <c r="G54" i="1"/>
  <c r="F53" i="1"/>
  <c r="E53" i="1"/>
  <c r="D53" i="1"/>
  <c r="C53" i="1"/>
  <c r="B53" i="1"/>
  <c r="F43" i="1"/>
  <c r="E43" i="1"/>
  <c r="D43" i="1"/>
  <c r="C43" i="1"/>
  <c r="B43" i="1"/>
  <c r="F33" i="1"/>
  <c r="E33" i="1"/>
  <c r="D33" i="1"/>
  <c r="C33" i="1"/>
  <c r="B33" i="1"/>
  <c r="F23" i="1"/>
  <c r="E23" i="1"/>
  <c r="D23" i="1"/>
  <c r="C23" i="1"/>
  <c r="B23" i="1"/>
  <c r="F13" i="1"/>
  <c r="E13" i="1"/>
  <c r="D13" i="1"/>
  <c r="C13" i="1"/>
  <c r="B13" i="1"/>
  <c r="G12" i="1"/>
  <c r="G11" i="1"/>
  <c r="G10" i="1"/>
  <c r="G9" i="1"/>
  <c r="G8" i="1"/>
  <c r="G7" i="1"/>
  <c r="G6" i="1"/>
  <c r="F5" i="1"/>
  <c r="E5" i="1"/>
  <c r="D5" i="1"/>
  <c r="C5" i="1"/>
  <c r="B5" i="1"/>
  <c r="G33" i="1" l="1"/>
  <c r="G23" i="1"/>
  <c r="C4" i="1"/>
  <c r="E27" i="4"/>
  <c r="C16" i="4"/>
  <c r="C27" i="4" s="1"/>
  <c r="G13" i="1"/>
  <c r="G43" i="1"/>
  <c r="G70" i="1"/>
  <c r="C79" i="1"/>
  <c r="C30" i="2"/>
  <c r="C5" i="3"/>
  <c r="C79" i="3" s="1"/>
  <c r="G19" i="4"/>
  <c r="G16" i="4" s="1"/>
  <c r="B79" i="3"/>
  <c r="E4" i="1"/>
  <c r="G20" i="2"/>
  <c r="F79" i="3"/>
  <c r="D4" i="1"/>
  <c r="D154" i="1" s="1"/>
  <c r="G5" i="1"/>
  <c r="G4" i="1" s="1"/>
  <c r="B4" i="1"/>
  <c r="B154" i="1" s="1"/>
  <c r="F4" i="1"/>
  <c r="F154" i="1" s="1"/>
  <c r="G53" i="1"/>
  <c r="G57" i="1"/>
  <c r="G80" i="1"/>
  <c r="E79" i="1"/>
  <c r="E30" i="2"/>
  <c r="G5" i="2"/>
  <c r="G30" i="2" s="1"/>
  <c r="G6" i="3"/>
  <c r="G16" i="3"/>
  <c r="G5" i="3" s="1"/>
  <c r="G79" i="3" s="1"/>
  <c r="E42" i="3"/>
  <c r="E79" i="3" s="1"/>
  <c r="G79" i="1"/>
  <c r="D42" i="3"/>
  <c r="G42" i="3" s="1"/>
  <c r="G11" i="4"/>
  <c r="G4" i="4" s="1"/>
  <c r="C154" i="1" l="1"/>
  <c r="G154" i="1"/>
  <c r="E154" i="1"/>
  <c r="G27" i="4"/>
  <c r="D79" i="3"/>
</calcChain>
</file>

<file path=xl/sharedStrings.xml><?xml version="1.0" encoding="utf-8"?>
<sst xmlns="http://schemas.openxmlformats.org/spreadsheetml/2006/main" count="302" uniqueCount="166">
  <si>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</si>
  <si>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</si>
  <si>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</si>
  <si>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</si>
  <si>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</si>
  <si>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</si>
  <si>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</si>
  <si>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</si>
  <si>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</si>
  <si>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</si>
  <si>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</si>
  <si>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</si>
  <si>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</si>
  <si>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</si>
  <si>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</si>
  <si>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</si>
  <si>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</si>
  <si>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</si>
  <si>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</si>
  <si>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</si>
  <si>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</si>
  <si>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</si>
  <si>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</si>
  <si>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</si>
  <si>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</si>
  <si>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</si>
  <si>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</si>
  <si>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</si>
  <si>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</si>
  <si>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</si>
  <si>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</si>
  <si>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</si>
  <si>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</si>
  <si>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</si>
  <si>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</si>
  <si>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</si>
  <si>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</si>
  <si>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</si>
  <si>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</si>
  <si>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</si>
  <si>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</si>
  <si>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</si>
  <si>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</si>
  <si>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</si>
  <si>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</si>
  <si>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</si>
  <si>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</si>
  <si>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</si>
  <si>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</si>
  <si>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</si>
  <si>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</si>
  <si>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</si>
  <si>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</si>
  <si>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</si>
  <si>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</si>
  <si>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</si>
  <si>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</si>
  <si>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</si>
  <si>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</si>
  <si>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</si>
  <si>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</si>
  <si>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</si>
  <si>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</si>
  <si>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</si>
  <si>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</si>
  <si>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</si>
  <si>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</si>
  <si>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</si>
  <si>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</si>
  <si>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</si>
  <si>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</si>
  <si>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</si>
  <si>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</si>
  <si>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</si>
  <si>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</si>
  <si>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</si>
  <si>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</si>
  <si>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</si>
  <si>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</si>
  <si>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</si>
  <si>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</si>
  <si>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</si>
  <si>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</si>
  <si>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</si>
  <si>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</si>
  <si>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</si>
  <si>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</si>
  <si>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</si>
  <si>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</si>
  <si>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</si>
  <si>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</si>
  <si>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</si>
  <si>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</si>
  <si>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</si>
  <si>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</si>
  <si>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</si>
  <si>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</si>
  <si>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</si>
  <si>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</si>
  <si>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</si>
  <si>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</si>
  <si>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</si>
  <si>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</si>
  <si>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</si>
  <si>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</si>
  <si>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</si>
  <si>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</si>
  <si>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</si>
  <si>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</si>
  <si>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</si>
  <si>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</si>
  <si>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</si>
  <si>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</si>
  <si>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</si>
  <si>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</si>
  <si>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</si>
  <si>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</si>
  <si>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</si>
  <si>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</si>
  <si>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</si>
  <si>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</si>
  <si>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</si>
  <si>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</si>
  <si>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</si>
  <si>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</si>
  <si>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</si>
  <si>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</si>
  <si>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</si>
  <si>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</si>
  <si>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</si>
  <si>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</si>
  <si>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</si>
  <si>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</si>
  <si>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</si>
  <si>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</si>
  <si>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</si>
  <si>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</si>
  <si>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</si>
  <si>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</si>
  <si>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</si>
  <si>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</si>
  <si>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</si>
  <si>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</si>
  <si>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</si>
  <si>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</si>
  <si>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</si>
  <si>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</si>
  <si>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</si>
  <si>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</si>
  <si>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Estado Analítico del Ejercicio del Presupuesto de Egresos Detallado - LDF
Clasificación por Objeto del Gasto (Capítulo y Concepto)
Del 1 de enero al 31 de Marzo de 2017
(PESOS)</t>
  </si>
  <si>
    <t>JUNTA DE AGUA POTABLE Y ALCANTARILLADO DE COMONFORT, GTO.        
Estado Analítico del Ejercicio del Presupuesto de Egresos Detallado - LDF
Clasificación Administrativa
Del 1 de enero al 31 de Marzo de 2017
(PESOS)</t>
  </si>
  <si>
    <t>DIRECCION EFICIENTE</t>
  </si>
  <si>
    <t>CONTABILIDAD GENERAL</t>
  </si>
  <si>
    <t>COMPRAS EFECTIVAS</t>
  </si>
  <si>
    <t>CONTROL DE ALMACEN</t>
  </si>
  <si>
    <t>SISTEMAS COMPUTACION</t>
  </si>
  <si>
    <t>CONCIENCIA DEL CUIDA</t>
  </si>
  <si>
    <t>INGRESOS Y CARTERA VENCIDA</t>
  </si>
  <si>
    <t>ENTREGA DE AGUA EN PIPAS</t>
  </si>
  <si>
    <t>AGUA APTA PARA CONSU</t>
  </si>
  <si>
    <t>POZOS FUNCIONANDO</t>
  </si>
  <si>
    <t>MANTENIMIENTO A REDES</t>
  </si>
  <si>
    <t>OPERACION PTAR</t>
  </si>
  <si>
    <t xml:space="preserve">     </t>
  </si>
  <si>
    <t>JUNTA DE AGUA POTABLE Y ALCANTARILLADO DE COMONFORT, GTO. 
Estado Analítico del Ejercicio del Presupuesto de Egresos Detallado - LDF
Clasificación Funcional (Finalidad y Función)
Del 1 de enero Al 31 de Marzo de 2017
(PESOS)</t>
  </si>
  <si>
    <t>JUNTA DE AGUA POTABLE Y ALCANTARILLADO DE COMONFORT, GTO. 
Estado Analítico del Ejercicio del Presupuesto de Egresos Detallado - LDF
Clasificación de Servicios Personales por Categoría
Del 1 de enero al 31 de Marzo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</si>
</sst>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selection activeCell="A47" sqref="A47:E48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>
      <c r="A1" s="45" t="s">
        <v>149</v>
      </c>
      <c r="B1" s="46"/>
      <c r="C1" s="46"/>
      <c r="D1" s="46"/>
      <c r="E1" s="46"/>
      <c r="F1" s="46"/>
      <c r="G1" s="47"/>
    </row>
    <row r="2" spans="1:7">
      <c r="A2" s="2"/>
      <c r="B2" s="48" t="s">
        <v>0</v>
      </c>
      <c r="C2" s="48"/>
      <c r="D2" s="48"/>
      <c r="E2" s="48"/>
      <c r="F2" s="48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22033345.66</v>
      </c>
      <c r="C4" s="7">
        <f t="shared" ref="C4:G4" si="0">C5+C13+C23+C33+C43+C53+C57+C66+C70</f>
        <v>0</v>
      </c>
      <c r="D4" s="7">
        <f t="shared" si="0"/>
        <v>22033345.66</v>
      </c>
      <c r="E4" s="7">
        <f t="shared" si="0"/>
        <v>4587499.0000000009</v>
      </c>
      <c r="F4" s="7">
        <f t="shared" si="0"/>
        <v>4587499.0000000009</v>
      </c>
      <c r="G4" s="7">
        <f t="shared" si="0"/>
        <v>17445846.66</v>
      </c>
    </row>
    <row r="5" spans="1:7">
      <c r="A5" s="8" t="s">
        <v>9</v>
      </c>
      <c r="B5" s="9">
        <f>SUM(B6:B12)</f>
        <v>8103213.9500000002</v>
      </c>
      <c r="C5" s="9">
        <f t="shared" ref="C5:G5" si="1">SUM(C6:C12)</f>
        <v>-15000</v>
      </c>
      <c r="D5" s="9">
        <f t="shared" si="1"/>
        <v>8088213.9500000002</v>
      </c>
      <c r="E5" s="9">
        <f t="shared" si="1"/>
        <v>1430089.3699999999</v>
      </c>
      <c r="F5" s="9">
        <f t="shared" si="1"/>
        <v>1430089.3699999999</v>
      </c>
      <c r="G5" s="9">
        <f t="shared" si="1"/>
        <v>6658124.5800000001</v>
      </c>
    </row>
    <row r="6" spans="1:7">
      <c r="A6" s="10" t="s">
        <v>10</v>
      </c>
      <c r="B6" s="11">
        <v>2808968.75</v>
      </c>
      <c r="C6" s="11">
        <v>-130962.3</v>
      </c>
      <c r="D6" s="11">
        <v>2678006.4500000002</v>
      </c>
      <c r="E6" s="11">
        <v>536162.18000000005</v>
      </c>
      <c r="F6" s="11">
        <v>536162.18000000005</v>
      </c>
      <c r="G6" s="11">
        <f>D6-E6</f>
        <v>2141844.27</v>
      </c>
    </row>
    <row r="7" spans="1:7">
      <c r="A7" s="10" t="s">
        <v>11</v>
      </c>
      <c r="B7" s="11">
        <v>2641130.83</v>
      </c>
      <c r="C7" s="11">
        <v>115962.3</v>
      </c>
      <c r="D7" s="11">
        <v>2757093.13</v>
      </c>
      <c r="E7" s="11">
        <v>609502.07999999996</v>
      </c>
      <c r="F7" s="11">
        <v>609502.07999999996</v>
      </c>
      <c r="G7" s="11">
        <f t="shared" ref="G7:G70" si="2">D7-E7</f>
        <v>2147591.0499999998</v>
      </c>
    </row>
    <row r="8" spans="1:7">
      <c r="A8" s="10" t="s">
        <v>12</v>
      </c>
      <c r="B8" s="11">
        <v>1097304.67</v>
      </c>
      <c r="C8" s="11">
        <v>0</v>
      </c>
      <c r="D8" s="11">
        <v>1097304.67</v>
      </c>
      <c r="E8" s="11">
        <v>24532.71</v>
      </c>
      <c r="F8" s="11">
        <v>24532.71</v>
      </c>
      <c r="G8" s="11">
        <f t="shared" si="2"/>
        <v>1072771.96</v>
      </c>
    </row>
    <row r="9" spans="1:7">
      <c r="A9" s="10" t="s">
        <v>13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f t="shared" si="2"/>
        <v>0</v>
      </c>
    </row>
    <row r="10" spans="1:7">
      <c r="A10" s="10" t="s">
        <v>14</v>
      </c>
      <c r="B10" s="11">
        <v>1555809.7</v>
      </c>
      <c r="C10" s="11">
        <v>0</v>
      </c>
      <c r="D10" s="11">
        <v>1555809.7</v>
      </c>
      <c r="E10" s="11">
        <v>259892.4</v>
      </c>
      <c r="F10" s="11">
        <v>259892.4</v>
      </c>
      <c r="G10" s="11">
        <f t="shared" si="2"/>
        <v>1295917.3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2"/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2"/>
        <v>0</v>
      </c>
    </row>
    <row r="13" spans="1:7">
      <c r="A13" s="8" t="s">
        <v>17</v>
      </c>
      <c r="B13" s="9">
        <f>SUM(B14:B22)</f>
        <v>3057838.73</v>
      </c>
      <c r="C13" s="9">
        <f t="shared" ref="C13:F13" si="3">SUM(C14:C22)</f>
        <v>-85660</v>
      </c>
      <c r="D13" s="9">
        <f t="shared" si="3"/>
        <v>2972178.73</v>
      </c>
      <c r="E13" s="9">
        <f t="shared" si="3"/>
        <v>528838.61</v>
      </c>
      <c r="F13" s="9">
        <f t="shared" si="3"/>
        <v>528838.61</v>
      </c>
      <c r="G13" s="9">
        <f t="shared" si="2"/>
        <v>2443340.12</v>
      </c>
    </row>
    <row r="14" spans="1:7">
      <c r="A14" s="10" t="s">
        <v>18</v>
      </c>
      <c r="B14" s="11">
        <v>304470.25</v>
      </c>
      <c r="C14" s="11">
        <v>40000</v>
      </c>
      <c r="D14" s="11">
        <v>344470.25</v>
      </c>
      <c r="E14" s="11">
        <v>90332.12</v>
      </c>
      <c r="F14" s="11">
        <v>90332.12</v>
      </c>
      <c r="G14" s="11">
        <v>254138.13</v>
      </c>
    </row>
    <row r="15" spans="1:7">
      <c r="A15" s="10" t="s">
        <v>19</v>
      </c>
      <c r="B15" s="11">
        <v>54040</v>
      </c>
      <c r="C15" s="11">
        <v>0</v>
      </c>
      <c r="D15" s="11">
        <v>54040</v>
      </c>
      <c r="E15" s="11">
        <v>8228.27</v>
      </c>
      <c r="F15" s="11">
        <v>8228.27</v>
      </c>
      <c r="G15" s="11">
        <v>45811.73</v>
      </c>
    </row>
    <row r="16" spans="1:7">
      <c r="A16" s="10" t="s">
        <v>20</v>
      </c>
      <c r="B16" s="11">
        <v>111726</v>
      </c>
      <c r="C16" s="11">
        <v>0</v>
      </c>
      <c r="D16" s="11">
        <v>111726</v>
      </c>
      <c r="E16" s="11">
        <v>5800</v>
      </c>
      <c r="F16" s="11">
        <v>5800</v>
      </c>
      <c r="G16" s="11">
        <v>105926</v>
      </c>
    </row>
    <row r="17" spans="1:7">
      <c r="A17" s="10" t="s">
        <v>21</v>
      </c>
      <c r="B17" s="11">
        <v>896914.54</v>
      </c>
      <c r="C17" s="11">
        <v>-41600</v>
      </c>
      <c r="D17" s="11">
        <v>855314.54</v>
      </c>
      <c r="E17" s="11">
        <v>131328.43</v>
      </c>
      <c r="F17" s="11">
        <v>131328.43</v>
      </c>
      <c r="G17" s="11">
        <v>723986.11</v>
      </c>
    </row>
    <row r="18" spans="1:7">
      <c r="A18" s="10" t="s">
        <v>22</v>
      </c>
      <c r="B18" s="11">
        <v>180938.5</v>
      </c>
      <c r="C18" s="11">
        <v>0</v>
      </c>
      <c r="D18" s="11">
        <v>180938.5</v>
      </c>
      <c r="E18" s="11">
        <v>31875</v>
      </c>
      <c r="F18" s="11">
        <v>31875</v>
      </c>
      <c r="G18" s="11">
        <v>149063.5</v>
      </c>
    </row>
    <row r="19" spans="1:7">
      <c r="A19" s="10" t="s">
        <v>23</v>
      </c>
      <c r="B19" s="11">
        <v>624347.43999999994</v>
      </c>
      <c r="C19" s="11">
        <v>-9060</v>
      </c>
      <c r="D19" s="11">
        <v>615287.43999999994</v>
      </c>
      <c r="E19" s="11">
        <v>121063.76</v>
      </c>
      <c r="F19" s="11">
        <v>121063.76</v>
      </c>
      <c r="G19" s="11">
        <v>494223.68</v>
      </c>
    </row>
    <row r="20" spans="1:7">
      <c r="A20" s="10" t="s">
        <v>24</v>
      </c>
      <c r="B20" s="11">
        <v>92686</v>
      </c>
      <c r="C20" s="11">
        <v>0</v>
      </c>
      <c r="D20" s="11">
        <v>92686</v>
      </c>
      <c r="E20" s="11">
        <v>495.69</v>
      </c>
      <c r="F20" s="11">
        <v>495.69</v>
      </c>
      <c r="G20" s="11">
        <v>92190.31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792716</v>
      </c>
      <c r="C22" s="11">
        <v>-75000</v>
      </c>
      <c r="D22" s="11">
        <v>717716</v>
      </c>
      <c r="E22" s="11">
        <v>139715.34</v>
      </c>
      <c r="F22" s="11">
        <v>139715.34</v>
      </c>
      <c r="G22" s="11">
        <v>578000.66</v>
      </c>
    </row>
    <row r="23" spans="1:7">
      <c r="A23" s="8" t="s">
        <v>27</v>
      </c>
      <c r="B23" s="9">
        <f>SUM(B24:B32)</f>
        <v>9998610.2699999996</v>
      </c>
      <c r="C23" s="9">
        <f t="shared" ref="C23:F23" si="4">SUM(C24:C32)</f>
        <v>100660</v>
      </c>
      <c r="D23" s="9">
        <f t="shared" si="4"/>
        <v>10099270.27</v>
      </c>
      <c r="E23" s="9">
        <f t="shared" si="4"/>
        <v>2292101.59</v>
      </c>
      <c r="F23" s="9">
        <f t="shared" si="4"/>
        <v>2292101.59</v>
      </c>
      <c r="G23" s="9">
        <f t="shared" si="2"/>
        <v>7807168.6799999997</v>
      </c>
    </row>
    <row r="24" spans="1:7">
      <c r="A24" s="10" t="s">
        <v>28</v>
      </c>
      <c r="B24" s="11">
        <v>7769383.8300000001</v>
      </c>
      <c r="C24" s="11">
        <v>7000</v>
      </c>
      <c r="D24" s="11">
        <v>7776383.8300000001</v>
      </c>
      <c r="E24" s="11">
        <v>1652862.2</v>
      </c>
      <c r="F24" s="11">
        <v>1652862.2</v>
      </c>
      <c r="G24" s="11">
        <v>6123521.6299999999</v>
      </c>
    </row>
    <row r="25" spans="1:7">
      <c r="A25" s="10" t="s">
        <v>29</v>
      </c>
      <c r="B25" s="11">
        <v>146421.6</v>
      </c>
      <c r="C25" s="11">
        <v>15000</v>
      </c>
      <c r="D25" s="11">
        <v>161421.6</v>
      </c>
      <c r="E25" s="11">
        <v>19235.689999999999</v>
      </c>
      <c r="F25" s="11">
        <v>19235.689999999999</v>
      </c>
      <c r="G25" s="11">
        <v>142185.91</v>
      </c>
    </row>
    <row r="26" spans="1:7">
      <c r="A26" s="10" t="s">
        <v>30</v>
      </c>
      <c r="B26" s="11">
        <v>215600</v>
      </c>
      <c r="C26" s="11">
        <v>0</v>
      </c>
      <c r="D26" s="11">
        <v>215600</v>
      </c>
      <c r="E26" s="11">
        <v>8000</v>
      </c>
      <c r="F26" s="11">
        <v>8000</v>
      </c>
      <c r="G26" s="11">
        <v>207600</v>
      </c>
    </row>
    <row r="27" spans="1:7">
      <c r="A27" s="10" t="s">
        <v>31</v>
      </c>
      <c r="B27" s="11">
        <v>95625.57</v>
      </c>
      <c r="C27" s="11">
        <v>5660</v>
      </c>
      <c r="D27" s="11">
        <v>101285.57</v>
      </c>
      <c r="E27" s="11">
        <v>67477.210000000006</v>
      </c>
      <c r="F27" s="11">
        <v>67477.210000000006</v>
      </c>
      <c r="G27" s="11">
        <v>33808.36</v>
      </c>
    </row>
    <row r="28" spans="1:7">
      <c r="A28" s="10" t="s">
        <v>32</v>
      </c>
      <c r="B28" s="11">
        <v>586712.49</v>
      </c>
      <c r="C28" s="11">
        <v>75000</v>
      </c>
      <c r="D28" s="11">
        <v>661712.49</v>
      </c>
      <c r="E28" s="11">
        <v>148289.24</v>
      </c>
      <c r="F28" s="11">
        <v>148289.24</v>
      </c>
      <c r="G28" s="11">
        <v>513423.25</v>
      </c>
    </row>
    <row r="29" spans="1:7">
      <c r="A29" s="10" t="s">
        <v>33</v>
      </c>
      <c r="B29" s="11">
        <v>54300</v>
      </c>
      <c r="C29" s="11">
        <v>0</v>
      </c>
      <c r="D29" s="11">
        <v>54300</v>
      </c>
      <c r="E29" s="11">
        <v>35936.25</v>
      </c>
      <c r="F29" s="11">
        <v>35936.25</v>
      </c>
      <c r="G29" s="11">
        <v>18363.75</v>
      </c>
    </row>
    <row r="30" spans="1:7">
      <c r="A30" s="10" t="s">
        <v>34</v>
      </c>
      <c r="B30" s="11">
        <v>8700</v>
      </c>
      <c r="C30" s="11">
        <v>-2000</v>
      </c>
      <c r="D30" s="11">
        <v>6700</v>
      </c>
      <c r="E30" s="11">
        <v>0</v>
      </c>
      <c r="F30" s="11">
        <v>0</v>
      </c>
      <c r="G30" s="11">
        <v>6700</v>
      </c>
    </row>
    <row r="31" spans="1:7">
      <c r="A31" s="10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>
      <c r="A32" s="10" t="s">
        <v>36</v>
      </c>
      <c r="B32" s="11">
        <v>1121866.78</v>
      </c>
      <c r="C32" s="11">
        <v>0</v>
      </c>
      <c r="D32" s="11">
        <v>1121866.78</v>
      </c>
      <c r="E32" s="11">
        <v>360301</v>
      </c>
      <c r="F32" s="11">
        <v>360301</v>
      </c>
      <c r="G32" s="11">
        <v>761565.78</v>
      </c>
    </row>
    <row r="33" spans="1:7">
      <c r="A33" s="8" t="s">
        <v>37</v>
      </c>
      <c r="B33" s="9">
        <f>SUM(B34:B42)</f>
        <v>42482.71</v>
      </c>
      <c r="C33" s="9">
        <f t="shared" ref="C33:F33" si="5">SUM(C34:C42)</f>
        <v>0</v>
      </c>
      <c r="D33" s="9">
        <f t="shared" si="5"/>
        <v>42482.71</v>
      </c>
      <c r="E33" s="9">
        <f t="shared" si="5"/>
        <v>9776.82</v>
      </c>
      <c r="F33" s="9">
        <f t="shared" si="5"/>
        <v>9776.82</v>
      </c>
      <c r="G33" s="9">
        <f t="shared" si="2"/>
        <v>32705.89</v>
      </c>
    </row>
    <row r="34" spans="1:7">
      <c r="A34" s="10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>
      <c r="A38" s="10" t="s">
        <v>42</v>
      </c>
      <c r="B38" s="11">
        <v>42482.71</v>
      </c>
      <c r="C38" s="11">
        <v>0</v>
      </c>
      <c r="D38" s="11">
        <v>42482.71</v>
      </c>
      <c r="E38" s="11">
        <v>9776.82</v>
      </c>
      <c r="F38" s="11">
        <v>9776.82</v>
      </c>
      <c r="G38" s="11">
        <v>32705.89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f>SUM(B44:B52)</f>
        <v>831200</v>
      </c>
      <c r="C43" s="9">
        <f t="shared" ref="C43:F43" si="6">SUM(C44:C52)</f>
        <v>0</v>
      </c>
      <c r="D43" s="9">
        <f t="shared" si="6"/>
        <v>831200</v>
      </c>
      <c r="E43" s="9">
        <f t="shared" si="6"/>
        <v>326692.61</v>
      </c>
      <c r="F43" s="9">
        <f t="shared" si="6"/>
        <v>326692.61</v>
      </c>
      <c r="G43" s="9">
        <f t="shared" si="2"/>
        <v>504507.39</v>
      </c>
    </row>
    <row r="44" spans="1:7">
      <c r="A44" s="10" t="s">
        <v>48</v>
      </c>
      <c r="B44" s="11">
        <v>82000</v>
      </c>
      <c r="C44" s="11">
        <v>0</v>
      </c>
      <c r="D44" s="11">
        <v>82000</v>
      </c>
      <c r="E44" s="11">
        <v>0</v>
      </c>
      <c r="F44" s="11">
        <v>0</v>
      </c>
      <c r="G44" s="11">
        <v>82000</v>
      </c>
    </row>
    <row r="45" spans="1:7">
      <c r="A45" s="10" t="s">
        <v>49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>
      <c r="A46" s="10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>
      <c r="A47" s="10" t="s">
        <v>51</v>
      </c>
      <c r="B47" s="11">
        <v>290200</v>
      </c>
      <c r="C47" s="11">
        <v>0</v>
      </c>
      <c r="D47" s="11">
        <v>290200</v>
      </c>
      <c r="E47" s="11">
        <v>245603.45</v>
      </c>
      <c r="F47" s="11">
        <v>245603.45</v>
      </c>
      <c r="G47" s="11">
        <v>44596.55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459000</v>
      </c>
      <c r="C49" s="11">
        <v>0</v>
      </c>
      <c r="D49" s="11">
        <v>459000</v>
      </c>
      <c r="E49" s="11">
        <v>81089.16</v>
      </c>
      <c r="F49" s="11">
        <v>81089.16</v>
      </c>
      <c r="G49" s="11">
        <v>377910.84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>
      <c r="A52" s="10" t="s">
        <v>56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>
      <c r="A53" s="8" t="s">
        <v>57</v>
      </c>
      <c r="B53" s="9">
        <f>SUM(B54:B56)</f>
        <v>0</v>
      </c>
      <c r="C53" s="9">
        <f t="shared" ref="C53:F53" si="7">SUM(C54:C56)</f>
        <v>0</v>
      </c>
      <c r="D53" s="9">
        <f t="shared" si="7"/>
        <v>0</v>
      </c>
      <c r="E53" s="9">
        <f t="shared" si="7"/>
        <v>0</v>
      </c>
      <c r="F53" s="9">
        <f t="shared" si="7"/>
        <v>0</v>
      </c>
      <c r="G53" s="9">
        <f t="shared" si="2"/>
        <v>0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2"/>
        <v>0</v>
      </c>
    </row>
    <row r="55" spans="1:7">
      <c r="A55" s="10" t="s">
        <v>59</v>
      </c>
      <c r="B55" s="11"/>
      <c r="C55" s="11"/>
      <c r="D55" s="11"/>
      <c r="E55" s="11"/>
      <c r="F55" s="11"/>
      <c r="G55" s="11">
        <f t="shared" si="2"/>
        <v>0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2"/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2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2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2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2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2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2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2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2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2"/>
        <v>0</v>
      </c>
    </row>
    <row r="66" spans="1:7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2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2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2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2"/>
        <v>0</v>
      </c>
    </row>
    <row r="70" spans="1:7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2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ref="G71:G77" si="11">D71-E71</f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11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11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11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11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11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2">C80+C88+C98+C108+C118+C128+C132+C141+C145</f>
        <v>0</v>
      </c>
      <c r="D79" s="13">
        <f t="shared" si="12"/>
        <v>0</v>
      </c>
      <c r="E79" s="13">
        <f t="shared" si="12"/>
        <v>0</v>
      </c>
      <c r="F79" s="13">
        <f t="shared" si="12"/>
        <v>0</v>
      </c>
      <c r="G79" s="13">
        <f t="shared" si="12"/>
        <v>0</v>
      </c>
    </row>
    <row r="80" spans="1:7">
      <c r="A80" s="14" t="s">
        <v>9</v>
      </c>
      <c r="B80" s="13">
        <f>SUM(B81:B87)</f>
        <v>0</v>
      </c>
      <c r="C80" s="13">
        <f t="shared" ref="C80:G80" si="13">SUM(C81:C87)</f>
        <v>0</v>
      </c>
      <c r="D80" s="13">
        <f t="shared" si="13"/>
        <v>0</v>
      </c>
      <c r="E80" s="13">
        <f t="shared" si="13"/>
        <v>0</v>
      </c>
      <c r="F80" s="13">
        <f t="shared" si="13"/>
        <v>0</v>
      </c>
      <c r="G80" s="13">
        <f t="shared" si="13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4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4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4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4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4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4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4"/>
        <v>0</v>
      </c>
    </row>
    <row r="88" spans="1:7">
      <c r="A88" s="14" t="s">
        <v>17</v>
      </c>
      <c r="B88" s="13">
        <f>SUM(B89:B97)</f>
        <v>0</v>
      </c>
      <c r="C88" s="13">
        <f t="shared" ref="C88:F88" si="15">SUM(C89:C97)</f>
        <v>0</v>
      </c>
      <c r="D88" s="13">
        <f t="shared" si="15"/>
        <v>0</v>
      </c>
      <c r="E88" s="13">
        <f t="shared" si="15"/>
        <v>0</v>
      </c>
      <c r="F88" s="13">
        <f t="shared" si="15"/>
        <v>0</v>
      </c>
      <c r="G88" s="13">
        <f t="shared" si="14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4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4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4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4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4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4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4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4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4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6">SUM(C99:C107)</f>
        <v>0</v>
      </c>
      <c r="D98" s="13">
        <f t="shared" si="16"/>
        <v>0</v>
      </c>
      <c r="E98" s="13">
        <f t="shared" si="16"/>
        <v>0</v>
      </c>
      <c r="F98" s="13">
        <f t="shared" si="16"/>
        <v>0</v>
      </c>
      <c r="G98" s="13">
        <f t="shared" si="14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4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4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4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4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4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4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4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4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4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7">SUM(C109:C117)</f>
        <v>0</v>
      </c>
      <c r="D108" s="13">
        <f t="shared" si="17"/>
        <v>0</v>
      </c>
      <c r="E108" s="13">
        <f t="shared" si="17"/>
        <v>0</v>
      </c>
      <c r="F108" s="13">
        <f t="shared" si="17"/>
        <v>0</v>
      </c>
      <c r="G108" s="13">
        <f t="shared" si="14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4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4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4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4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4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4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4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4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4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8">SUM(C119:C127)</f>
        <v>0</v>
      </c>
      <c r="D118" s="13">
        <f t="shared" si="18"/>
        <v>0</v>
      </c>
      <c r="E118" s="13">
        <f t="shared" si="18"/>
        <v>0</v>
      </c>
      <c r="F118" s="13">
        <f t="shared" si="18"/>
        <v>0</v>
      </c>
      <c r="G118" s="13">
        <f t="shared" si="14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4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4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4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4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4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4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4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4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4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19">SUM(C129:C131)</f>
        <v>0</v>
      </c>
      <c r="D128" s="13">
        <f t="shared" si="19"/>
        <v>0</v>
      </c>
      <c r="E128" s="13">
        <f t="shared" si="19"/>
        <v>0</v>
      </c>
      <c r="F128" s="13">
        <f t="shared" si="19"/>
        <v>0</v>
      </c>
      <c r="G128" s="13">
        <f t="shared" si="14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4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4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4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4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4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4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4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4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4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4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4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4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4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4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4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4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3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3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3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3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3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3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3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22033345.66</v>
      </c>
      <c r="C154" s="13">
        <f t="shared" ref="C154:G154" si="24">C4+C79</f>
        <v>0</v>
      </c>
      <c r="D154" s="13">
        <f t="shared" si="24"/>
        <v>22033345.66</v>
      </c>
      <c r="E154" s="13">
        <f t="shared" si="24"/>
        <v>4587499.0000000009</v>
      </c>
      <c r="F154" s="13">
        <f t="shared" si="24"/>
        <v>4587499.0000000009</v>
      </c>
      <c r="G154" s="13">
        <f t="shared" si="24"/>
        <v>17445846.66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1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150</v>
      </c>
      <c r="B1" s="50"/>
      <c r="C1" s="50"/>
      <c r="D1" s="50"/>
      <c r="E1" s="50"/>
      <c r="F1" s="50"/>
      <c r="G1" s="51"/>
    </row>
    <row r="2" spans="1:7">
      <c r="A2" s="20"/>
      <c r="B2" s="52" t="s">
        <v>0</v>
      </c>
      <c r="C2" s="52"/>
      <c r="D2" s="52"/>
      <c r="E2" s="52"/>
      <c r="F2" s="52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SUM(B6:B17)</f>
        <v>22033345.66</v>
      </c>
      <c r="C5" s="13">
        <f>SUM(C6:C17)</f>
        <v>0</v>
      </c>
      <c r="D5" s="13">
        <f>SUM(D6:D17)</f>
        <v>22033345.66</v>
      </c>
      <c r="E5" s="13">
        <f>SUM(E6:E17)</f>
        <v>4587499</v>
      </c>
      <c r="F5" s="13">
        <f>SUM(F6:F17)</f>
        <v>4587499</v>
      </c>
      <c r="G5" s="13">
        <f>SUM(G6:G17)</f>
        <v>17445846.66</v>
      </c>
    </row>
    <row r="6" spans="1:7">
      <c r="A6" s="26" t="s">
        <v>151</v>
      </c>
      <c r="B6" s="16">
        <v>2114683.39</v>
      </c>
      <c r="C6" s="16">
        <v>0</v>
      </c>
      <c r="D6" s="16">
        <v>2114683.39</v>
      </c>
      <c r="E6" s="16">
        <v>570058.18999999994</v>
      </c>
      <c r="F6" s="16">
        <v>570058.18999999994</v>
      </c>
      <c r="G6" s="16">
        <f>D6-E6</f>
        <v>1544625.2000000002</v>
      </c>
    </row>
    <row r="7" spans="1:7">
      <c r="A7" s="26" t="s">
        <v>152</v>
      </c>
      <c r="B7" s="16">
        <v>2856565.02</v>
      </c>
      <c r="C7" s="16">
        <v>0</v>
      </c>
      <c r="D7" s="16">
        <v>2856565.02</v>
      </c>
      <c r="E7" s="16">
        <v>646095.18999999994</v>
      </c>
      <c r="F7" s="16">
        <v>646095.18999999994</v>
      </c>
      <c r="G7" s="16">
        <f t="shared" ref="G7:G17" si="0">D7-E7</f>
        <v>2210469.83</v>
      </c>
    </row>
    <row r="8" spans="1:7">
      <c r="A8" s="26" t="s">
        <v>153</v>
      </c>
      <c r="B8" s="16">
        <v>140613.42000000001</v>
      </c>
      <c r="C8" s="16">
        <v>0</v>
      </c>
      <c r="D8" s="16">
        <v>140613.42000000001</v>
      </c>
      <c r="E8" s="16">
        <v>24439.89</v>
      </c>
      <c r="F8" s="16">
        <v>24439.89</v>
      </c>
      <c r="G8" s="16">
        <f t="shared" si="0"/>
        <v>116173.53000000001</v>
      </c>
    </row>
    <row r="9" spans="1:7">
      <c r="A9" s="26" t="s">
        <v>154</v>
      </c>
      <c r="B9" s="16">
        <v>133127.26</v>
      </c>
      <c r="C9" s="16">
        <v>0</v>
      </c>
      <c r="D9" s="16">
        <v>133127.26</v>
      </c>
      <c r="E9" s="16">
        <v>25896.91</v>
      </c>
      <c r="F9" s="16">
        <v>25896.91</v>
      </c>
      <c r="G9" s="16">
        <f t="shared" si="0"/>
        <v>107230.35</v>
      </c>
    </row>
    <row r="10" spans="1:7">
      <c r="A10" s="26" t="s">
        <v>155</v>
      </c>
      <c r="B10" s="16">
        <v>204923.75</v>
      </c>
      <c r="C10" s="16">
        <v>0</v>
      </c>
      <c r="D10" s="16">
        <v>204923.75</v>
      </c>
      <c r="E10" s="16">
        <v>39945.86</v>
      </c>
      <c r="F10" s="16">
        <v>39945.86</v>
      </c>
      <c r="G10" s="16">
        <f t="shared" si="0"/>
        <v>164977.89000000001</v>
      </c>
    </row>
    <row r="11" spans="1:7">
      <c r="A11" s="26" t="s">
        <v>156</v>
      </c>
      <c r="B11" s="16">
        <v>209577.42</v>
      </c>
      <c r="C11" s="16">
        <v>15000</v>
      </c>
      <c r="D11" s="16">
        <v>224577.42</v>
      </c>
      <c r="E11" s="16">
        <v>77895.19</v>
      </c>
      <c r="F11" s="16">
        <v>77895.19</v>
      </c>
      <c r="G11" s="16">
        <f t="shared" si="0"/>
        <v>146682.23000000001</v>
      </c>
    </row>
    <row r="12" spans="1:7">
      <c r="A12" s="26" t="s">
        <v>157</v>
      </c>
      <c r="B12" s="16">
        <v>1527775.38</v>
      </c>
      <c r="C12" s="16">
        <v>-15000</v>
      </c>
      <c r="D12" s="16">
        <v>1512775.38</v>
      </c>
      <c r="E12" s="16">
        <v>251435.4</v>
      </c>
      <c r="F12" s="16">
        <v>251435.4</v>
      </c>
      <c r="G12" s="16">
        <f t="shared" si="0"/>
        <v>1261339.98</v>
      </c>
    </row>
    <row r="13" spans="1:7">
      <c r="A13" s="26" t="s">
        <v>158</v>
      </c>
      <c r="B13" s="16">
        <v>617534.79</v>
      </c>
      <c r="C13" s="16">
        <v>0</v>
      </c>
      <c r="D13" s="16">
        <v>617534.79</v>
      </c>
      <c r="E13" s="16">
        <v>171608.77</v>
      </c>
      <c r="F13" s="16">
        <v>171608.77</v>
      </c>
      <c r="G13" s="16">
        <f t="shared" si="0"/>
        <v>445926.02</v>
      </c>
    </row>
    <row r="14" spans="1:7">
      <c r="A14" s="26" t="s">
        <v>159</v>
      </c>
      <c r="B14" s="16">
        <v>246604.92</v>
      </c>
      <c r="C14" s="16">
        <v>0</v>
      </c>
      <c r="D14" s="16">
        <v>246604.92</v>
      </c>
      <c r="E14" s="16">
        <v>45484.24</v>
      </c>
      <c r="F14" s="16">
        <v>45484.24</v>
      </c>
      <c r="G14" s="16">
        <f t="shared" si="0"/>
        <v>201120.68000000002</v>
      </c>
    </row>
    <row r="15" spans="1:7">
      <c r="A15" s="26" t="s">
        <v>160</v>
      </c>
      <c r="B15" s="16">
        <v>10404357.550000001</v>
      </c>
      <c r="C15" s="16">
        <v>0</v>
      </c>
      <c r="D15" s="16">
        <v>10404357.550000001</v>
      </c>
      <c r="E15" s="16">
        <v>2167608</v>
      </c>
      <c r="F15" s="16">
        <v>2167608</v>
      </c>
      <c r="G15" s="16">
        <f t="shared" si="0"/>
        <v>8236749.5500000007</v>
      </c>
    </row>
    <row r="16" spans="1:7">
      <c r="A16" s="26" t="s">
        <v>161</v>
      </c>
      <c r="B16" s="16">
        <v>3237552.67</v>
      </c>
      <c r="C16" s="16">
        <v>0</v>
      </c>
      <c r="D16" s="16">
        <v>3237552.67</v>
      </c>
      <c r="E16" s="16">
        <v>567031.36</v>
      </c>
      <c r="F16" s="16">
        <v>567031.36</v>
      </c>
      <c r="G16" s="16">
        <f t="shared" si="0"/>
        <v>2670521.31</v>
      </c>
    </row>
    <row r="17" spans="1:7">
      <c r="A17" s="26" t="s">
        <v>162</v>
      </c>
      <c r="B17" s="16">
        <v>340030.09</v>
      </c>
      <c r="C17" s="16">
        <v>0</v>
      </c>
      <c r="D17" s="16">
        <v>340030.09</v>
      </c>
      <c r="E17" s="16">
        <v>0</v>
      </c>
      <c r="F17" s="16">
        <v>0</v>
      </c>
      <c r="G17" s="16">
        <f t="shared" si="0"/>
        <v>340030.09</v>
      </c>
    </row>
    <row r="18" spans="1:7" ht="5.0999999999999996" customHeight="1">
      <c r="A18" s="26"/>
      <c r="B18" s="16"/>
      <c r="C18" s="16"/>
      <c r="D18" s="16"/>
      <c r="E18" s="16"/>
      <c r="F18" s="16"/>
      <c r="G18" s="16"/>
    </row>
    <row r="19" spans="1:7">
      <c r="A19" s="27" t="s">
        <v>98</v>
      </c>
      <c r="B19" s="16"/>
      <c r="C19" s="16"/>
      <c r="D19" s="16"/>
      <c r="E19" s="16"/>
      <c r="F19" s="16"/>
      <c r="G19" s="16"/>
    </row>
    <row r="20" spans="1:7">
      <c r="A20" s="27" t="s">
        <v>99</v>
      </c>
      <c r="B20" s="13">
        <f>SUM(B21:B28)</f>
        <v>0</v>
      </c>
      <c r="C20" s="13">
        <f t="shared" ref="C20:G20" si="1">SUM(C21:C28)</f>
        <v>0</v>
      </c>
      <c r="D20" s="13">
        <f t="shared" si="1"/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</row>
    <row r="21" spans="1:7">
      <c r="A21" s="26" t="s">
        <v>90</v>
      </c>
      <c r="B21" s="16"/>
      <c r="C21" s="16"/>
      <c r="D21" s="16"/>
      <c r="E21" s="16"/>
      <c r="F21" s="16"/>
      <c r="G21" s="16">
        <f t="shared" ref="G21:G28" si="2">D21-E21</f>
        <v>0</v>
      </c>
    </row>
    <row r="22" spans="1:7">
      <c r="A22" s="26" t="s">
        <v>91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26" t="s">
        <v>92</v>
      </c>
      <c r="B23" s="16"/>
      <c r="C23" s="16"/>
      <c r="D23" s="16"/>
      <c r="E23" s="16"/>
      <c r="F23" s="16"/>
      <c r="G23" s="16">
        <f t="shared" si="2"/>
        <v>0</v>
      </c>
    </row>
    <row r="24" spans="1:7">
      <c r="A24" s="26" t="s">
        <v>93</v>
      </c>
      <c r="B24" s="16"/>
      <c r="C24" s="16"/>
      <c r="D24" s="16"/>
      <c r="E24" s="16"/>
      <c r="F24" s="16"/>
      <c r="G24" s="16">
        <f t="shared" si="2"/>
        <v>0</v>
      </c>
    </row>
    <row r="25" spans="1:7">
      <c r="A25" s="26" t="s">
        <v>94</v>
      </c>
      <c r="B25" s="16"/>
      <c r="C25" s="16"/>
      <c r="D25" s="16"/>
      <c r="E25" s="16"/>
      <c r="F25" s="16"/>
      <c r="G25" s="16">
        <f t="shared" si="2"/>
        <v>0</v>
      </c>
    </row>
    <row r="26" spans="1:7">
      <c r="A26" s="26" t="s">
        <v>95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26" t="s">
        <v>96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26" t="s">
        <v>97</v>
      </c>
      <c r="B28" s="16"/>
      <c r="C28" s="16"/>
      <c r="D28" s="16"/>
      <c r="E28" s="16"/>
      <c r="F28" s="16"/>
      <c r="G28" s="16">
        <f t="shared" si="2"/>
        <v>0</v>
      </c>
    </row>
    <row r="29" spans="1:7" ht="5.0999999999999996" customHeight="1">
      <c r="A29" s="28"/>
      <c r="B29" s="16"/>
      <c r="C29" s="16"/>
      <c r="D29" s="16"/>
      <c r="E29" s="16"/>
      <c r="F29" s="16"/>
      <c r="G29" s="16"/>
    </row>
    <row r="30" spans="1:7">
      <c r="A30" s="25" t="s">
        <v>83</v>
      </c>
      <c r="B30" s="13">
        <f>B5+B20</f>
        <v>22033345.66</v>
      </c>
      <c r="C30" s="13">
        <f>C5+C20</f>
        <v>0</v>
      </c>
      <c r="D30" s="13">
        <f>D5+D20</f>
        <v>22033345.66</v>
      </c>
      <c r="E30" s="13">
        <f>E5+E20</f>
        <v>4587499</v>
      </c>
      <c r="F30" s="13">
        <f>F5+F20</f>
        <v>4587499</v>
      </c>
      <c r="G30" s="13">
        <f>G5+G20</f>
        <v>17445846.66</v>
      </c>
    </row>
    <row r="31" spans="1:7" ht="5.0999999999999996" customHeight="1">
      <c r="A31" s="29"/>
      <c r="B31" s="18"/>
      <c r="C31" s="18"/>
      <c r="D31" s="18"/>
      <c r="E31" s="18"/>
      <c r="F31" s="18"/>
      <c r="G31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sqref="A1:G1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49" t="s">
        <v>164</v>
      </c>
      <c r="B1" s="53"/>
      <c r="C1" s="53"/>
      <c r="D1" s="53"/>
      <c r="E1" s="53"/>
      <c r="F1" s="53"/>
      <c r="G1" s="54"/>
    </row>
    <row r="2" spans="1:7" ht="12" customHeight="1">
      <c r="A2" s="30"/>
      <c r="B2" s="52" t="s">
        <v>0</v>
      </c>
      <c r="C2" s="52"/>
      <c r="D2" s="52"/>
      <c r="E2" s="52"/>
      <c r="F2" s="52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22033345.66</v>
      </c>
      <c r="C5" s="13">
        <f t="shared" ref="C5:G5" si="0">C6+C16+C25+C36</f>
        <v>0</v>
      </c>
      <c r="D5" s="13">
        <f t="shared" si="0"/>
        <v>22033345.66</v>
      </c>
      <c r="E5" s="13">
        <f t="shared" si="0"/>
        <v>4587499</v>
      </c>
      <c r="F5" s="13">
        <f t="shared" si="0"/>
        <v>4587499</v>
      </c>
      <c r="G5" s="13">
        <f t="shared" si="0"/>
        <v>17445846.66</v>
      </c>
    </row>
    <row r="6" spans="1:7">
      <c r="A6" s="12" t="s">
        <v>101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104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105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106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107</v>
      </c>
      <c r="B12" s="16"/>
      <c r="C12" s="16" t="s">
        <v>163</v>
      </c>
      <c r="D12" s="16"/>
      <c r="E12" s="16"/>
      <c r="F12" s="16"/>
      <c r="G12" s="16">
        <f t="shared" si="2"/>
        <v>0</v>
      </c>
    </row>
    <row r="13" spans="1:7">
      <c r="A13" s="15" t="s">
        <v>108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109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22033345.66</v>
      </c>
      <c r="C16" s="13">
        <f t="shared" ref="C16:F16" si="3">SUM(C17:C23)</f>
        <v>0</v>
      </c>
      <c r="D16" s="13">
        <f t="shared" si="3"/>
        <v>22033345.66</v>
      </c>
      <c r="E16" s="13">
        <f t="shared" si="3"/>
        <v>4587499</v>
      </c>
      <c r="F16" s="13">
        <f t="shared" si="3"/>
        <v>4587499</v>
      </c>
      <c r="G16" s="13">
        <f t="shared" si="2"/>
        <v>17445846.66</v>
      </c>
    </row>
    <row r="17" spans="1:7">
      <c r="A17" s="15" t="s">
        <v>111</v>
      </c>
      <c r="B17" s="16">
        <v>21169205.949999999</v>
      </c>
      <c r="C17" s="16">
        <v>0</v>
      </c>
      <c r="D17" s="16">
        <v>21169205.949999999</v>
      </c>
      <c r="E17" s="16">
        <v>4370405.99</v>
      </c>
      <c r="F17" s="16">
        <v>4370405.99</v>
      </c>
      <c r="G17" s="16">
        <f t="shared" si="2"/>
        <v>16798799.960000001</v>
      </c>
    </row>
    <row r="18" spans="1:7">
      <c r="A18" s="15" t="s">
        <v>112</v>
      </c>
      <c r="B18" s="16">
        <v>864139.71</v>
      </c>
      <c r="C18" s="16">
        <v>0</v>
      </c>
      <c r="D18" s="16">
        <v>864139.71</v>
      </c>
      <c r="E18" s="16">
        <v>217093.01</v>
      </c>
      <c r="F18" s="16">
        <v>217093.01</v>
      </c>
      <c r="G18" s="16">
        <f t="shared" si="2"/>
        <v>647046.69999999995</v>
      </c>
    </row>
    <row r="19" spans="1:7">
      <c r="A19" s="15" t="s">
        <v>113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114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115</v>
      </c>
      <c r="B21" s="16"/>
      <c r="C21" s="16"/>
      <c r="D21" s="16"/>
      <c r="E21" s="16"/>
      <c r="F21" s="16"/>
      <c r="G21" s="16">
        <f t="shared" si="2"/>
        <v>0</v>
      </c>
    </row>
    <row r="22" spans="1:7">
      <c r="A22" s="15" t="s">
        <v>116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22033345.66</v>
      </c>
      <c r="C79" s="13">
        <f t="shared" ref="C79:G79" si="12">C5+C42</f>
        <v>0</v>
      </c>
      <c r="D79" s="13">
        <f t="shared" si="12"/>
        <v>22033345.66</v>
      </c>
      <c r="E79" s="13">
        <f t="shared" si="12"/>
        <v>4587499</v>
      </c>
      <c r="F79" s="13">
        <f t="shared" si="12"/>
        <v>4587499</v>
      </c>
      <c r="G79" s="13">
        <f t="shared" si="12"/>
        <v>17445846.66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H11" sqref="H11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165</v>
      </c>
      <c r="B1" s="53"/>
      <c r="C1" s="53"/>
      <c r="D1" s="53"/>
      <c r="E1" s="53"/>
      <c r="F1" s="53"/>
      <c r="G1" s="54"/>
    </row>
    <row r="2" spans="1:7">
      <c r="A2" s="30"/>
      <c r="B2" s="52" t="s">
        <v>0</v>
      </c>
      <c r="C2" s="52"/>
      <c r="D2" s="52"/>
      <c r="E2" s="52"/>
      <c r="F2" s="52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8103213.9500000002</v>
      </c>
      <c r="C4" s="39">
        <f t="shared" ref="C4:G4" si="0">C5+C6+C7+C10+C11+C14</f>
        <v>-15000</v>
      </c>
      <c r="D4" s="39">
        <f t="shared" si="0"/>
        <v>8088213.9500000002</v>
      </c>
      <c r="E4" s="39">
        <f t="shared" si="0"/>
        <v>1430089.37</v>
      </c>
      <c r="F4" s="39">
        <f t="shared" si="0"/>
        <v>1430089.37</v>
      </c>
      <c r="G4" s="39">
        <f t="shared" si="0"/>
        <v>6658124.5800000001</v>
      </c>
    </row>
    <row r="5" spans="1:7">
      <c r="A5" s="40" t="s">
        <v>136</v>
      </c>
      <c r="B5" s="13">
        <f>8103213.95-B14</f>
        <v>7853213.9500000002</v>
      </c>
      <c r="C5" s="13">
        <v>-15000</v>
      </c>
      <c r="D5" s="13">
        <f>8088213.95-D14</f>
        <v>7838213.9500000002</v>
      </c>
      <c r="E5" s="13">
        <f>1430089.37-E14</f>
        <v>1407128.59</v>
      </c>
      <c r="F5" s="13">
        <f>1430089.37-F14</f>
        <v>1407128.59</v>
      </c>
      <c r="G5" s="13">
        <f>D5-E5</f>
        <v>6431085.3600000003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139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>
        <v>250000</v>
      </c>
      <c r="C14" s="13"/>
      <c r="D14" s="13">
        <v>250000</v>
      </c>
      <c r="E14" s="13">
        <v>22960.78</v>
      </c>
      <c r="F14" s="13">
        <v>22960.78</v>
      </c>
      <c r="G14" s="13">
        <f t="shared" si="2"/>
        <v>227039.22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8103213.9500000002</v>
      </c>
      <c r="C27" s="13">
        <f t="shared" ref="C27:G27" si="8">C4+C16</f>
        <v>-15000</v>
      </c>
      <c r="D27" s="13">
        <f t="shared" si="8"/>
        <v>8088213.9500000002</v>
      </c>
      <c r="E27" s="13">
        <f t="shared" si="8"/>
        <v>1430089.37</v>
      </c>
      <c r="F27" s="13">
        <f t="shared" si="8"/>
        <v>1430089.37</v>
      </c>
      <c r="G27" s="13">
        <f t="shared" si="8"/>
        <v>6658124.5800000001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2017-01-11T17:22:36Z</dcterms:created>
  <dcterms:modified xsi:type="dcterms:W3CDTF">2017-04-26T06:35:52Z</dcterms:modified>
</cp:coreProperties>
</file>